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 fullCalcOnLoad="1"/>
</workbook>
</file>

<file path=xl/sharedStrings.xml><?xml version="1.0" encoding="utf-8"?>
<sst xmlns="http://schemas.openxmlformats.org/spreadsheetml/2006/main" count="107" uniqueCount="46">
  <si>
    <t>Construction budget: budget vs committed vs spent</t>
  </si>
  <si>
    <t>Yellow cells are inputs. Example figures are a made-up 48-unit apartment project at month 10 of 18. Mark contingency lines with yes.</t>
  </si>
  <si>
    <t>Free from proformakit.com, where the same template runs online</t>
  </si>
  <si>
    <t>Category</t>
  </si>
  <si>
    <t>Line item</t>
  </si>
  <si>
    <t>Budget</t>
  </si>
  <si>
    <t>Committed</t>
  </si>
  <si>
    <t>Spent</t>
  </si>
  <si>
    <t>Forecast</t>
  </si>
  <si>
    <t>Variance</t>
  </si>
  <si>
    <t>% committed</t>
  </si>
  <si>
    <t>% spent</t>
  </si>
  <si>
    <t>Left to commit</t>
  </si>
  <si>
    <t>Contingency?</t>
  </si>
  <si>
    <t>Check</t>
  </si>
  <si>
    <t>Land &amp; acquisition</t>
  </si>
  <si>
    <t>Purchase price</t>
  </si>
  <si>
    <t/>
  </si>
  <si>
    <t>Closing costs and title</t>
  </si>
  <si>
    <t>Due diligence and surveys</t>
  </si>
  <si>
    <t>Hard costs</t>
  </si>
  <si>
    <t>Site work and utilities</t>
  </si>
  <si>
    <t>Foundations and structure</t>
  </si>
  <si>
    <t>Envelope and roofing</t>
  </si>
  <si>
    <t>Mechanical, electrical, plumbing</t>
  </si>
  <si>
    <t>Interiors and finishes</t>
  </si>
  <si>
    <t>General conditions and GC fee</t>
  </si>
  <si>
    <t>Soft costs</t>
  </si>
  <si>
    <t>Architecture and engineering</t>
  </si>
  <si>
    <t>Permits and impact fees</t>
  </si>
  <si>
    <t>Legal and accounting</t>
  </si>
  <si>
    <t>Insurance and builder's risk</t>
  </si>
  <si>
    <t>Property taxes during construction</t>
  </si>
  <si>
    <t>Marketing and lease-up</t>
  </si>
  <si>
    <t>Contingency</t>
  </si>
  <si>
    <t>Hard cost contingency</t>
  </si>
  <si>
    <t>yes</t>
  </si>
  <si>
    <t>Soft cost contingency</t>
  </si>
  <si>
    <t>Financing &amp; interest</t>
  </si>
  <si>
    <t>Construction interest</t>
  </si>
  <si>
    <t>Total</t>
  </si>
  <si>
    <t>Summary</t>
  </si>
  <si>
    <t>Committed in signed contracts</t>
  </si>
  <si>
    <t>Forecast at completion</t>
  </si>
  <si>
    <t>Variance (forecast minus budget)</t>
  </si>
  <si>
    <t>Contingency left to commit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</si>
</sst>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;[Red]-&quot;$&quot;#,##0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0B1F3A"/>
      <sz val="16"/>
    </font>
    <font>
      <color rgb="FF51627E"/>
      <sz val="10"/>
    </font>
    <font>
      <u/>
      <color rgb="FF1D3FD8"/>
      <sz val="10"/>
    </font>
    <font>
      <b/>
      <color rgb="FF0B1F3A"/>
    </font>
    <font>
      <color rgb="FF1D3FD8"/>
    </font>
    <font>
      <color rgb="FF0B1F3A"/>
    </font>
    <font>
      <color rgb="FF8A5208"/>
    </font>
    <font>
      <color rgb="FF2A3D5C"/>
    </font>
  </fonts>
  <fills count="4">
    <fill>
      <patternFill patternType="none"/>
    </fill>
    <fill>
      <patternFill patternType="gray125"/>
    </fill>
    <fill>
      <patternFill patternType="solid">
        <fgColor rgb="FFF4F7FB"/>
      </patternFill>
    </fill>
    <fill>
      <patternFill patternType="solid">
        <fgColor rgb="FFFFF7E0"/>
      </patternFill>
    </fill>
  </fills>
  <borders count="3">
    <border>
      <left/>
      <right/>
      <top/>
      <bottom/>
      <diagonal/>
    </border>
    <border>
      <left/>
      <right/>
      <top/>
      <bottom style="hair">
        <color rgb="FFDBE3EE"/>
      </bottom>
      <diagonal/>
    </border>
    <border>
      <left/>
      <right/>
      <top/>
      <bottom style="thin">
        <color rgb="FFDBE3E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0" fontId="5" fillId="3" borderId="1" xfId="0" applyFont="1" applyFill="1" applyBorder="1"/>
    <xf numFmtId="164" fontId="5" fillId="3" borderId="1" xfId="0" applyNumberFormat="1" applyFont="1" applyFill="1" applyBorder="1"/>
    <xf numFmtId="164" fontId="6" fillId="0" borderId="0" xfId="0" applyNumberFormat="1" applyFont="1"/>
    <xf numFmtId="165" fontId="6" fillId="0" borderId="0" xfId="0" applyNumberFormat="1" applyFont="1"/>
    <xf numFmtId="0" fontId="7" fillId="0" borderId="0" xfId="0" applyFont="1"/>
    <xf numFmtId="0" fontId="4" fillId="2" borderId="0" xfId="0" applyFont="1" applyFill="1"/>
    <xf numFmtId="0" fontId="0" fillId="2" borderId="0" xfId="0" applyFill="1"/>
    <xf numFmtId="164" fontId="4" fillId="2" borderId="0" xfId="0" applyNumberFormat="1" applyFont="1" applyFill="1"/>
    <xf numFmtId="165" fontId="4" fillId="2" borderId="0" xfId="0" applyNumberFormat="1" applyFont="1" applyFill="1"/>
    <xf numFmtId="0" fontId="4" fillId="0" borderId="2" xfId="0" applyFont="1" applyBorder="1"/>
    <xf numFmtId="0" fontId="8" fillId="0" borderId="0" xfId="0" applyFont="1"/>
    <xf numFmtId="164" fontId="4" fillId="0" borderId="0" xfId="0" applyNumberFormat="1" applyFont="1"/>
  </cellXfs>
  <cellStyles count="1">
    <cellStyle name="Normal" xfId="0" builtinId="0"/>
  </cellStyles>
  <dxfs count="2">
    <dxf>
      <font>
        <color rgb="FFC0362C"/>
      </font>
    </dxf>
    <dxf>
      <font>
        <color rgb="FF0F7B5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oformak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" customWidth="1"/>
    <col min="2" max="2" width="24" customWidth="1"/>
    <col min="3" max="3" width="34" customWidth="1"/>
    <col min="4" max="11" width="15" customWidth="1"/>
    <col min="12" max="12" width="34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 t="s">
        <v>2</v>
      </c>
    </row>
    <row r="6" spans="2:13" x14ac:dyDescent="0.25">
      <c r="B6" s="4" t="s">
        <v>3</v>
      </c>
      <c r="C6" s="4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4" t="s">
        <v>13</v>
      </c>
      <c r="M6" s="4" t="s">
        <v>14</v>
      </c>
    </row>
    <row r="7" spans="2:13" x14ac:dyDescent="0.25">
      <c r="B7" s="6" t="s">
        <v>15</v>
      </c>
      <c r="C7" s="6" t="s">
        <v>16</v>
      </c>
      <c r="D7" s="7">
        <v>2280000</v>
      </c>
      <c r="E7" s="7">
        <v>2280000</v>
      </c>
      <c r="F7" s="7">
        <v>2280000</v>
      </c>
      <c r="G7" s="7">
        <v>2280000</v>
      </c>
      <c r="H7" s="8">
        <f>IF(COUNTA(B7:G7)=0,"",G7-D7)</f>
      </c>
      <c r="I7" s="9">
        <f>IF(OR(COUNTA(B7:G7)=0,D7=0),"",E7/D7)</f>
      </c>
      <c r="J7" s="9">
        <f>IF(OR(COUNTA(B7:G7)=0,D7=0),"",F7/D7)</f>
      </c>
      <c r="K7" s="8">
        <f>IF(COUNTA(B7:G7)=0,"",D7-E7)</f>
      </c>
      <c r="L7" s="6" t="s">
        <v>17</v>
      </c>
      <c r="M7" s="10">
        <f>IF(COUNTA(B7:G7)=0,"",IF(F7&gt;E7,"Spent is more than committed",IF(E7&gt;D7,"Committed is more than budget","")))</f>
      </c>
    </row>
    <row r="8" spans="2:13" x14ac:dyDescent="0.25">
      <c r="B8" s="6" t="s">
        <v>15</v>
      </c>
      <c r="C8" s="6" t="s">
        <v>18</v>
      </c>
      <c r="D8" s="7">
        <v>84000</v>
      </c>
      <c r="E8" s="7">
        <v>84000</v>
      </c>
      <c r="F8" s="7">
        <v>84000</v>
      </c>
      <c r="G8" s="7">
        <v>84000</v>
      </c>
      <c r="H8" s="8">
        <f>IF(COUNTA(B8:G8)=0,"",G8-D8)</f>
      </c>
      <c r="I8" s="9">
        <f>IF(OR(COUNTA(B8:G8)=0,D8=0),"",E8/D8)</f>
      </c>
      <c r="J8" s="9">
        <f>IF(OR(COUNTA(B8:G8)=0,D8=0),"",F8/D8)</f>
      </c>
      <c r="K8" s="8">
        <f>IF(COUNTA(B8:G8)=0,"",D8-E8)</f>
      </c>
      <c r="L8" s="6" t="s">
        <v>17</v>
      </c>
      <c r="M8" s="10">
        <f>IF(COUNTA(B8:G8)=0,"",IF(F8&gt;E8,"Spent is more than committed",IF(E8&gt;D8,"Committed is more than budget","")))</f>
      </c>
    </row>
    <row r="9" spans="2:13" x14ac:dyDescent="0.25">
      <c r="B9" s="6" t="s">
        <v>15</v>
      </c>
      <c r="C9" s="6" t="s">
        <v>19</v>
      </c>
      <c r="D9" s="7">
        <v>36000</v>
      </c>
      <c r="E9" s="7">
        <v>36000</v>
      </c>
      <c r="F9" s="7">
        <v>36000</v>
      </c>
      <c r="G9" s="7">
        <v>36000</v>
      </c>
      <c r="H9" s="8">
        <f>IF(COUNTA(B9:G9)=0,"",G9-D9)</f>
      </c>
      <c r="I9" s="9">
        <f>IF(OR(COUNTA(B9:G9)=0,D9=0),"",E9/D9)</f>
      </c>
      <c r="J9" s="9">
        <f>IF(OR(COUNTA(B9:G9)=0,D9=0),"",F9/D9)</f>
      </c>
      <c r="K9" s="8">
        <f>IF(COUNTA(B9:G9)=0,"",D9-E9)</f>
      </c>
      <c r="L9" s="6" t="s">
        <v>17</v>
      </c>
      <c r="M9" s="10">
        <f>IF(COUNTA(B9:G9)=0,"",IF(F9&gt;E9,"Spent is more than committed",IF(E9&gt;D9,"Committed is more than budget","")))</f>
      </c>
    </row>
    <row r="10" spans="2:13" x14ac:dyDescent="0.25">
      <c r="B10" s="6" t="s">
        <v>20</v>
      </c>
      <c r="C10" s="6" t="s">
        <v>21</v>
      </c>
      <c r="D10" s="7">
        <v>864000</v>
      </c>
      <c r="E10" s="7">
        <v>801900</v>
      </c>
      <c r="F10" s="7">
        <v>527271</v>
      </c>
      <c r="G10" s="7">
        <v>873900</v>
      </c>
      <c r="H10" s="8">
        <f>IF(COUNTA(B10:G10)=0,"",G10-D10)</f>
      </c>
      <c r="I10" s="9">
        <f>IF(OR(COUNTA(B10:G10)=0,D10=0),"",E10/D10)</f>
      </c>
      <c r="J10" s="9">
        <f>IF(OR(COUNTA(B10:G10)=0,D10=0),"",F10/D10)</f>
      </c>
      <c r="K10" s="8">
        <f>IF(COUNTA(B10:G10)=0,"",D10-E10)</f>
      </c>
      <c r="L10" s="6" t="s">
        <v>17</v>
      </c>
      <c r="M10" s="10">
        <f>IF(COUNTA(B10:G10)=0,"",IF(F10&gt;E10,"Spent is more than committed",IF(E10&gt;D10,"Committed is more than budget","")))</f>
      </c>
    </row>
    <row r="11" spans="2:13" x14ac:dyDescent="0.25">
      <c r="B11" s="6" t="s">
        <v>20</v>
      </c>
      <c r="C11" s="6" t="s">
        <v>22</v>
      </c>
      <c r="D11" s="7">
        <v>2688000</v>
      </c>
      <c r="E11" s="7">
        <v>2494800</v>
      </c>
      <c r="F11" s="7">
        <v>1640398</v>
      </c>
      <c r="G11" s="7">
        <v>2718800</v>
      </c>
      <c r="H11" s="8">
        <f>IF(COUNTA(B11:G11)=0,"",G11-D11)</f>
      </c>
      <c r="I11" s="9">
        <f>IF(OR(COUNTA(B11:G11)=0,D11=0),"",E11/D11)</f>
      </c>
      <c r="J11" s="9">
        <f>IF(OR(COUNTA(B11:G11)=0,D11=0),"",F11/D11)</f>
      </c>
      <c r="K11" s="8">
        <f>IF(COUNTA(B11:G11)=0,"",D11-E11)</f>
      </c>
      <c r="L11" s="6" t="s">
        <v>17</v>
      </c>
      <c r="M11" s="10">
        <f>IF(COUNTA(B11:G11)=0,"",IF(F11&gt;E11,"Spent is more than committed",IF(E11&gt;D11,"Committed is more than budget","")))</f>
      </c>
    </row>
    <row r="12" spans="2:13" x14ac:dyDescent="0.25">
      <c r="B12" s="6" t="s">
        <v>20</v>
      </c>
      <c r="C12" s="6" t="s">
        <v>23</v>
      </c>
      <c r="D12" s="7">
        <v>1344000</v>
      </c>
      <c r="E12" s="7">
        <v>1247400</v>
      </c>
      <c r="F12" s="7">
        <v>820199</v>
      </c>
      <c r="G12" s="7">
        <v>1359400</v>
      </c>
      <c r="H12" s="8">
        <f>IF(COUNTA(B12:G12)=0,"",G12-D12)</f>
      </c>
      <c r="I12" s="9">
        <f>IF(OR(COUNTA(B12:G12)=0,D12=0),"",E12/D12)</f>
      </c>
      <c r="J12" s="9">
        <f>IF(OR(COUNTA(B12:G12)=0,D12=0),"",F12/D12)</f>
      </c>
      <c r="K12" s="8">
        <f>IF(COUNTA(B12:G12)=0,"",D12-E12)</f>
      </c>
      <c r="L12" s="6" t="s">
        <v>17</v>
      </c>
      <c r="M12" s="10">
        <f>IF(COUNTA(B12:G12)=0,"",IF(F12&gt;E12,"Spent is more than committed",IF(E12&gt;D12,"Committed is more than budget","")))</f>
      </c>
    </row>
    <row r="13" spans="2:13" x14ac:dyDescent="0.25">
      <c r="B13" s="6" t="s">
        <v>20</v>
      </c>
      <c r="C13" s="6" t="s">
        <v>24</v>
      </c>
      <c r="D13" s="7">
        <v>1920000</v>
      </c>
      <c r="E13" s="7">
        <v>1782000</v>
      </c>
      <c r="F13" s="7">
        <v>1171713</v>
      </c>
      <c r="G13" s="7">
        <v>1942000</v>
      </c>
      <c r="H13" s="8">
        <f>IF(COUNTA(B13:G13)=0,"",G13-D13)</f>
      </c>
      <c r="I13" s="9">
        <f>IF(OR(COUNTA(B13:G13)=0,D13=0),"",E13/D13)</f>
      </c>
      <c r="J13" s="9">
        <f>IF(OR(COUNTA(B13:G13)=0,D13=0),"",F13/D13)</f>
      </c>
      <c r="K13" s="8">
        <f>IF(COUNTA(B13:G13)=0,"",D13-E13)</f>
      </c>
      <c r="L13" s="6" t="s">
        <v>17</v>
      </c>
      <c r="M13" s="10">
        <f>IF(COUNTA(B13:G13)=0,"",IF(F13&gt;E13,"Spent is more than committed",IF(E13&gt;D13,"Committed is more than budget","")))</f>
      </c>
    </row>
    <row r="14" spans="2:13" x14ac:dyDescent="0.25">
      <c r="B14" s="6" t="s">
        <v>20</v>
      </c>
      <c r="C14" s="6" t="s">
        <v>25</v>
      </c>
      <c r="D14" s="7">
        <v>1824000</v>
      </c>
      <c r="E14" s="7">
        <v>1692900</v>
      </c>
      <c r="F14" s="7">
        <v>1113127</v>
      </c>
      <c r="G14" s="7">
        <v>1844900</v>
      </c>
      <c r="H14" s="8">
        <f>IF(COUNTA(B14:G14)=0,"",G14-D14)</f>
      </c>
      <c r="I14" s="9">
        <f>IF(OR(COUNTA(B14:G14)=0,D14=0),"",E14/D14)</f>
      </c>
      <c r="J14" s="9">
        <f>IF(OR(COUNTA(B14:G14)=0,D14=0),"",F14/D14)</f>
      </c>
      <c r="K14" s="8">
        <f>IF(COUNTA(B14:G14)=0,"",D14-E14)</f>
      </c>
      <c r="L14" s="6" t="s">
        <v>17</v>
      </c>
      <c r="M14" s="10">
        <f>IF(COUNTA(B14:G14)=0,"",IF(F14&gt;E14,"Spent is more than committed",IF(E14&gt;D14,"Committed is more than budget","")))</f>
      </c>
    </row>
    <row r="15" spans="2:13" x14ac:dyDescent="0.25">
      <c r="B15" s="6" t="s">
        <v>20</v>
      </c>
      <c r="C15" s="6" t="s">
        <v>26</v>
      </c>
      <c r="D15" s="7">
        <v>960000</v>
      </c>
      <c r="E15" s="7">
        <v>891000</v>
      </c>
      <c r="F15" s="7">
        <v>585856</v>
      </c>
      <c r="G15" s="7">
        <v>971000</v>
      </c>
      <c r="H15" s="8">
        <f>IF(COUNTA(B15:G15)=0,"",G15-D15)</f>
      </c>
      <c r="I15" s="9">
        <f>IF(OR(COUNTA(B15:G15)=0,D15=0),"",E15/D15)</f>
      </c>
      <c r="J15" s="9">
        <f>IF(OR(COUNTA(B15:G15)=0,D15=0),"",F15/D15)</f>
      </c>
      <c r="K15" s="8">
        <f>IF(COUNTA(B15:G15)=0,"",D15-E15)</f>
      </c>
      <c r="L15" s="6" t="s">
        <v>17</v>
      </c>
      <c r="M15" s="10">
        <f>IF(COUNTA(B15:G15)=0,"",IF(F15&gt;E15,"Spent is more than committed",IF(E15&gt;D15,"Committed is more than budget","")))</f>
      </c>
    </row>
    <row r="16" spans="2:13" x14ac:dyDescent="0.25">
      <c r="B16" s="6" t="s">
        <v>27</v>
      </c>
      <c r="C16" s="6" t="s">
        <v>28</v>
      </c>
      <c r="D16" s="7">
        <v>551000</v>
      </c>
      <c r="E16" s="7">
        <v>448400</v>
      </c>
      <c r="F16" s="7">
        <v>306112</v>
      </c>
      <c r="G16" s="7">
        <v>539600</v>
      </c>
      <c r="H16" s="8">
        <f>IF(COUNTA(B16:G16)=0,"",G16-D16)</f>
      </c>
      <c r="I16" s="9">
        <f>IF(OR(COUNTA(B16:G16)=0,D16=0),"",E16/D16)</f>
      </c>
      <c r="J16" s="9">
        <f>IF(OR(COUNTA(B16:G16)=0,D16=0),"",F16/D16)</f>
      </c>
      <c r="K16" s="8">
        <f>IF(COUNTA(B16:G16)=0,"",D16-E16)</f>
      </c>
      <c r="L16" s="6" t="s">
        <v>17</v>
      </c>
      <c r="M16" s="10">
        <f>IF(COUNTA(B16:G16)=0,"",IF(F16&gt;E16,"Spent is more than committed",IF(E16&gt;D16,"Committed is more than budget","")))</f>
      </c>
    </row>
    <row r="17" spans="2:13" x14ac:dyDescent="0.25">
      <c r="B17" s="6" t="s">
        <v>27</v>
      </c>
      <c r="C17" s="6" t="s">
        <v>29</v>
      </c>
      <c r="D17" s="7">
        <v>319000</v>
      </c>
      <c r="E17" s="7">
        <v>259600</v>
      </c>
      <c r="F17" s="7">
        <v>177222</v>
      </c>
      <c r="G17" s="7">
        <v>312400</v>
      </c>
      <c r="H17" s="8">
        <f>IF(COUNTA(B17:G17)=0,"",G17-D17)</f>
      </c>
      <c r="I17" s="9">
        <f>IF(OR(COUNTA(B17:G17)=0,D17=0),"",E17/D17)</f>
      </c>
      <c r="J17" s="9">
        <f>IF(OR(COUNTA(B17:G17)=0,D17=0),"",F17/D17)</f>
      </c>
      <c r="K17" s="8">
        <f>IF(COUNTA(B17:G17)=0,"",D17-E17)</f>
      </c>
      <c r="L17" s="6" t="s">
        <v>17</v>
      </c>
      <c r="M17" s="10">
        <f>IF(COUNTA(B17:G17)=0,"",IF(F17&gt;E17,"Spent is more than committed",IF(E17&gt;D17,"Committed is more than budget","")))</f>
      </c>
    </row>
    <row r="18" spans="2:13" x14ac:dyDescent="0.25">
      <c r="B18" s="6" t="s">
        <v>27</v>
      </c>
      <c r="C18" s="6" t="s">
        <v>30</v>
      </c>
      <c r="D18" s="7">
        <v>116000</v>
      </c>
      <c r="E18" s="7">
        <v>94400</v>
      </c>
      <c r="F18" s="7">
        <v>64444</v>
      </c>
      <c r="G18" s="7">
        <v>113600</v>
      </c>
      <c r="H18" s="8">
        <f>IF(COUNTA(B18:G18)=0,"",G18-D18)</f>
      </c>
      <c r="I18" s="9">
        <f>IF(OR(COUNTA(B18:G18)=0,D18=0),"",E18/D18)</f>
      </c>
      <c r="J18" s="9">
        <f>IF(OR(COUNTA(B18:G18)=0,D18=0),"",F18/D18)</f>
      </c>
      <c r="K18" s="8">
        <f>IF(COUNTA(B18:G18)=0,"",D18-E18)</f>
      </c>
      <c r="L18" s="6" t="s">
        <v>17</v>
      </c>
      <c r="M18" s="10">
        <f>IF(COUNTA(B18:G18)=0,"",IF(F18&gt;E18,"Spent is more than committed",IF(E18&gt;D18,"Committed is more than budget","")))</f>
      </c>
    </row>
    <row r="19" spans="2:13" x14ac:dyDescent="0.25">
      <c r="B19" s="6" t="s">
        <v>27</v>
      </c>
      <c r="C19" s="6" t="s">
        <v>31</v>
      </c>
      <c r="D19" s="7">
        <v>145000</v>
      </c>
      <c r="E19" s="7">
        <v>118000</v>
      </c>
      <c r="F19" s="7">
        <v>80556</v>
      </c>
      <c r="G19" s="7">
        <v>142000</v>
      </c>
      <c r="H19" s="8">
        <f>IF(COUNTA(B19:G19)=0,"",G19-D19)</f>
      </c>
      <c r="I19" s="9">
        <f>IF(OR(COUNTA(B19:G19)=0,D19=0),"",E19/D19)</f>
      </c>
      <c r="J19" s="9">
        <f>IF(OR(COUNTA(B19:G19)=0,D19=0),"",F19/D19)</f>
      </c>
      <c r="K19" s="8">
        <f>IF(COUNTA(B19:G19)=0,"",D19-E19)</f>
      </c>
      <c r="L19" s="6" t="s">
        <v>17</v>
      </c>
      <c r="M19" s="10">
        <f>IF(COUNTA(B19:G19)=0,"",IF(F19&gt;E19,"Spent is more than committed",IF(E19&gt;D19,"Committed is more than budget","")))</f>
      </c>
    </row>
    <row r="20" spans="2:13" x14ac:dyDescent="0.25">
      <c r="B20" s="6" t="s">
        <v>27</v>
      </c>
      <c r="C20" s="6" t="s">
        <v>32</v>
      </c>
      <c r="D20" s="7">
        <v>101500</v>
      </c>
      <c r="E20" s="7">
        <v>82600</v>
      </c>
      <c r="F20" s="7">
        <v>56389</v>
      </c>
      <c r="G20" s="7">
        <v>99400</v>
      </c>
      <c r="H20" s="8">
        <f>IF(COUNTA(B20:G20)=0,"",G20-D20)</f>
      </c>
      <c r="I20" s="9">
        <f>IF(OR(COUNTA(B20:G20)=0,D20=0),"",E20/D20)</f>
      </c>
      <c r="J20" s="9">
        <f>IF(OR(COUNTA(B20:G20)=0,D20=0),"",F20/D20)</f>
      </c>
      <c r="K20" s="8">
        <f>IF(COUNTA(B20:G20)=0,"",D20-E20)</f>
      </c>
      <c r="L20" s="6" t="s">
        <v>17</v>
      </c>
      <c r="M20" s="10">
        <f>IF(COUNTA(B20:G20)=0,"",IF(F20&gt;E20,"Spent is more than committed",IF(E20&gt;D20,"Committed is more than budget","")))</f>
      </c>
    </row>
    <row r="21" spans="2:13" x14ac:dyDescent="0.25">
      <c r="B21" s="6" t="s">
        <v>27</v>
      </c>
      <c r="C21" s="6" t="s">
        <v>33</v>
      </c>
      <c r="D21" s="7">
        <v>217500</v>
      </c>
      <c r="E21" s="7">
        <v>177000</v>
      </c>
      <c r="F21" s="7">
        <v>120833</v>
      </c>
      <c r="G21" s="7">
        <v>213000</v>
      </c>
      <c r="H21" s="8">
        <f>IF(COUNTA(B21:G21)=0,"",G21-D21)</f>
      </c>
      <c r="I21" s="9">
        <f>IF(OR(COUNTA(B21:G21)=0,D21=0),"",E21/D21)</f>
      </c>
      <c r="J21" s="9">
        <f>IF(OR(COUNTA(B21:G21)=0,D21=0),"",F21/D21)</f>
      </c>
      <c r="K21" s="8">
        <f>IF(COUNTA(B21:G21)=0,"",D21-E21)</f>
      </c>
      <c r="L21" s="6" t="s">
        <v>17</v>
      </c>
      <c r="M21" s="10">
        <f>IF(COUNTA(B21:G21)=0,"",IF(F21&gt;E21,"Spent is more than committed",IF(E21&gt;D21,"Committed is more than budget","")))</f>
      </c>
    </row>
    <row r="22" spans="2:13" x14ac:dyDescent="0.25">
      <c r="B22" s="6" t="s">
        <v>34</v>
      </c>
      <c r="C22" s="6" t="s">
        <v>35</v>
      </c>
      <c r="D22" s="7">
        <v>384000</v>
      </c>
      <c r="E22" s="7">
        <v>256000</v>
      </c>
      <c r="F22" s="7">
        <v>234342</v>
      </c>
      <c r="G22" s="7">
        <v>320000</v>
      </c>
      <c r="H22" s="8">
        <f>IF(COUNTA(B22:G22)=0,"",G22-D22)</f>
      </c>
      <c r="I22" s="9">
        <f>IF(OR(COUNTA(B22:G22)=0,D22=0),"",E22/D22)</f>
      </c>
      <c r="J22" s="9">
        <f>IF(OR(COUNTA(B22:G22)=0,D22=0),"",F22/D22)</f>
      </c>
      <c r="K22" s="8">
        <f>IF(COUNTA(B22:G22)=0,"",D22-E22)</f>
      </c>
      <c r="L22" s="6" t="s">
        <v>36</v>
      </c>
      <c r="M22" s="10">
        <f>IF(COUNTA(B22:G22)=0,"",IF(F22&gt;E22,"Spent is more than committed",IF(E22&gt;D22,"Committed is more than budget","")))</f>
      </c>
    </row>
    <row r="23" spans="2:13" x14ac:dyDescent="0.25">
      <c r="B23" s="6" t="s">
        <v>34</v>
      </c>
      <c r="C23" s="6" t="s">
        <v>37</v>
      </c>
      <c r="D23" s="7">
        <v>96000</v>
      </c>
      <c r="E23" s="7">
        <v>64000</v>
      </c>
      <c r="F23" s="7">
        <v>58586</v>
      </c>
      <c r="G23" s="7">
        <v>80000</v>
      </c>
      <c r="H23" s="8">
        <f>IF(COUNTA(B23:G23)=0,"",G23-D23)</f>
      </c>
      <c r="I23" s="9">
        <f>IF(OR(COUNTA(B23:G23)=0,D23=0),"",E23/D23)</f>
      </c>
      <c r="J23" s="9">
        <f>IF(OR(COUNTA(B23:G23)=0,D23=0),"",F23/D23)</f>
      </c>
      <c r="K23" s="8">
        <f>IF(COUNTA(B23:G23)=0,"",D23-E23)</f>
      </c>
      <c r="L23" s="6" t="s">
        <v>36</v>
      </c>
      <c r="M23" s="10">
        <f>IF(COUNTA(B23:G23)=0,"",IF(F23&gt;E23,"Spent is more than committed",IF(E23&gt;D23,"Committed is more than budget","")))</f>
      </c>
    </row>
    <row r="24" spans="2:13" x14ac:dyDescent="0.25">
      <c r="B24" s="6" t="s">
        <v>38</v>
      </c>
      <c r="C24" s="6" t="s">
        <v>39</v>
      </c>
      <c r="D24" s="7">
        <v>918230</v>
      </c>
      <c r="E24" s="7">
        <v>33837</v>
      </c>
      <c r="F24" s="7">
        <v>33837</v>
      </c>
      <c r="G24" s="7">
        <v>918230</v>
      </c>
      <c r="H24" s="8">
        <f>IF(COUNTA(B24:G24)=0,"",G24-D24)</f>
      </c>
      <c r="I24" s="9">
        <f>IF(OR(COUNTA(B24:G24)=0,D24=0),"",E24/D24)</f>
      </c>
      <c r="J24" s="9">
        <f>IF(OR(COUNTA(B24:G24)=0,D24=0),"",F24/D24)</f>
      </c>
      <c r="K24" s="8">
        <f>IF(COUNTA(B24:G24)=0,"",D24-E24)</f>
      </c>
      <c r="L24" s="6" t="s">
        <v>17</v>
      </c>
      <c r="M24" s="10">
        <f>IF(COUNTA(B24:G24)=0,"",IF(F24&gt;E24,"Spent is more than committed",IF(E24&gt;D24,"Committed is more than budget","")))</f>
      </c>
    </row>
    <row r="25" spans="2:13" x14ac:dyDescent="0.25">
      <c r="B25" s="6" t="s">
        <v>17</v>
      </c>
      <c r="C25" s="6" t="s">
        <v>17</v>
      </c>
      <c r="D25" s="7"/>
      <c r="E25" s="7"/>
      <c r="F25" s="7"/>
      <c r="G25" s="7"/>
      <c r="H25" s="8">
        <f>IF(COUNTA(B25:G25)=0,"",G25-D25)</f>
      </c>
      <c r="I25" s="9">
        <f>IF(OR(COUNTA(B25:G25)=0,D25=0),"",E25/D25)</f>
      </c>
      <c r="J25" s="9">
        <f>IF(OR(COUNTA(B25:G25)=0,D25=0),"",F25/D25)</f>
      </c>
      <c r="K25" s="8">
        <f>IF(COUNTA(B25:G25)=0,"",D25-E25)</f>
      </c>
      <c r="L25" s="6" t="s">
        <v>17</v>
      </c>
      <c r="M25" s="10">
        <f>IF(COUNTA(B25:G25)=0,"",IF(F25&gt;E25,"Spent is more than committed",IF(E25&gt;D25,"Committed is more than budget","")))</f>
      </c>
    </row>
    <row r="26" spans="2:13" x14ac:dyDescent="0.25">
      <c r="B26" s="6" t="s">
        <v>17</v>
      </c>
      <c r="C26" s="6" t="s">
        <v>17</v>
      </c>
      <c r="D26" s="7"/>
      <c r="E26" s="7"/>
      <c r="F26" s="7"/>
      <c r="G26" s="7"/>
      <c r="H26" s="8">
        <f>IF(COUNTA(B26:G26)=0,"",G26-D26)</f>
      </c>
      <c r="I26" s="9">
        <f>IF(OR(COUNTA(B26:G26)=0,D26=0),"",E26/D26)</f>
      </c>
      <c r="J26" s="9">
        <f>IF(OR(COUNTA(B26:G26)=0,D26=0),"",F26/D26)</f>
      </c>
      <c r="K26" s="8">
        <f>IF(COUNTA(B26:G26)=0,"",D26-E26)</f>
      </c>
      <c r="L26" s="6" t="s">
        <v>17</v>
      </c>
      <c r="M26" s="10">
        <f>IF(COUNTA(B26:G26)=0,"",IF(F26&gt;E26,"Spent is more than committed",IF(E26&gt;D26,"Committed is more than budget","")))</f>
      </c>
    </row>
    <row r="27" spans="2:13" x14ac:dyDescent="0.25">
      <c r="B27" s="6" t="s">
        <v>17</v>
      </c>
      <c r="C27" s="6" t="s">
        <v>17</v>
      </c>
      <c r="D27" s="7"/>
      <c r="E27" s="7"/>
      <c r="F27" s="7"/>
      <c r="G27" s="7"/>
      <c r="H27" s="8">
        <f>IF(COUNTA(B27:G27)=0,"",G27-D27)</f>
      </c>
      <c r="I27" s="9">
        <f>IF(OR(COUNTA(B27:G27)=0,D27=0),"",E27/D27)</f>
      </c>
      <c r="J27" s="9">
        <f>IF(OR(COUNTA(B27:G27)=0,D27=0),"",F27/D27)</f>
      </c>
      <c r="K27" s="8">
        <f>IF(COUNTA(B27:G27)=0,"",D27-E27)</f>
      </c>
      <c r="L27" s="6" t="s">
        <v>17</v>
      </c>
      <c r="M27" s="10">
        <f>IF(COUNTA(B27:G27)=0,"",IF(F27&gt;E27,"Spent is more than committed",IF(E27&gt;D27,"Committed is more than budget","")))</f>
      </c>
    </row>
    <row r="28" spans="2:13" x14ac:dyDescent="0.25">
      <c r="B28" s="6" t="s">
        <v>17</v>
      </c>
      <c r="C28" s="6" t="s">
        <v>17</v>
      </c>
      <c r="D28" s="7"/>
      <c r="E28" s="7"/>
      <c r="F28" s="7"/>
      <c r="G28" s="7"/>
      <c r="H28" s="8">
        <f>IF(COUNTA(B28:G28)=0,"",G28-D28)</f>
      </c>
      <c r="I28" s="9">
        <f>IF(OR(COUNTA(B28:G28)=0,D28=0),"",E28/D28)</f>
      </c>
      <c r="J28" s="9">
        <f>IF(OR(COUNTA(B28:G28)=0,D28=0),"",F28/D28)</f>
      </c>
      <c r="K28" s="8">
        <f>IF(COUNTA(B28:G28)=0,"",D28-E28)</f>
      </c>
      <c r="L28" s="6" t="s">
        <v>17</v>
      </c>
      <c r="M28" s="10">
        <f>IF(COUNTA(B28:G28)=0,"",IF(F28&gt;E28,"Spent is more than committed",IF(E28&gt;D28,"Committed is more than budget","")))</f>
      </c>
    </row>
    <row r="29" spans="2:13" x14ac:dyDescent="0.25">
      <c r="B29" s="6" t="s">
        <v>17</v>
      </c>
      <c r="C29" s="6" t="s">
        <v>17</v>
      </c>
      <c r="D29" s="7"/>
      <c r="E29" s="7"/>
      <c r="F29" s="7"/>
      <c r="G29" s="7"/>
      <c r="H29" s="8">
        <f>IF(COUNTA(B29:G29)=0,"",G29-D29)</f>
      </c>
      <c r="I29" s="9">
        <f>IF(OR(COUNTA(B29:G29)=0,D29=0),"",E29/D29)</f>
      </c>
      <c r="J29" s="9">
        <f>IF(OR(COUNTA(B29:G29)=0,D29=0),"",F29/D29)</f>
      </c>
      <c r="K29" s="8">
        <f>IF(COUNTA(B29:G29)=0,"",D29-E29)</f>
      </c>
      <c r="L29" s="6" t="s">
        <v>17</v>
      </c>
      <c r="M29" s="10">
        <f>IF(COUNTA(B29:G29)=0,"",IF(F29&gt;E29,"Spent is more than committed",IF(E29&gt;D29,"Committed is more than budget","")))</f>
      </c>
    </row>
    <row r="30" spans="2:13" x14ac:dyDescent="0.25">
      <c r="B30" s="6" t="s">
        <v>17</v>
      </c>
      <c r="C30" s="6" t="s">
        <v>17</v>
      </c>
      <c r="D30" s="7"/>
      <c r="E30" s="7"/>
      <c r="F30" s="7"/>
      <c r="G30" s="7"/>
      <c r="H30" s="8">
        <f>IF(COUNTA(B30:G30)=0,"",G30-D30)</f>
      </c>
      <c r="I30" s="9">
        <f>IF(OR(COUNTA(B30:G30)=0,D30=0),"",E30/D30)</f>
      </c>
      <c r="J30" s="9">
        <f>IF(OR(COUNTA(B30:G30)=0,D30=0),"",F30/D30)</f>
      </c>
      <c r="K30" s="8">
        <f>IF(COUNTA(B30:G30)=0,"",D30-E30)</f>
      </c>
      <c r="L30" s="6" t="s">
        <v>17</v>
      </c>
      <c r="M30" s="10">
        <f>IF(COUNTA(B30:G30)=0,"",IF(F30&gt;E30,"Spent is more than committed",IF(E30&gt;D30,"Committed is more than budget","")))</f>
      </c>
    </row>
    <row r="31" spans="2:13" x14ac:dyDescent="0.25">
      <c r="B31" s="6" t="s">
        <v>17</v>
      </c>
      <c r="C31" s="6" t="s">
        <v>17</v>
      </c>
      <c r="D31" s="7"/>
      <c r="E31" s="7"/>
      <c r="F31" s="7"/>
      <c r="G31" s="7"/>
      <c r="H31" s="8">
        <f>IF(COUNTA(B31:G31)=0,"",G31-D31)</f>
      </c>
      <c r="I31" s="9">
        <f>IF(OR(COUNTA(B31:G31)=0,D31=0),"",E31/D31)</f>
      </c>
      <c r="J31" s="9">
        <f>IF(OR(COUNTA(B31:G31)=0,D31=0),"",F31/D31)</f>
      </c>
      <c r="K31" s="8">
        <f>IF(COUNTA(B31:G31)=0,"",D31-E31)</f>
      </c>
      <c r="L31" s="6" t="s">
        <v>17</v>
      </c>
      <c r="M31" s="10">
        <f>IF(COUNTA(B31:G31)=0,"",IF(F31&gt;E31,"Spent is more than committed",IF(E31&gt;D31,"Committed is more than budget","")))</f>
      </c>
    </row>
    <row r="32" spans="2:13" x14ac:dyDescent="0.25">
      <c r="B32" s="6" t="s">
        <v>17</v>
      </c>
      <c r="C32" s="6" t="s">
        <v>17</v>
      </c>
      <c r="D32" s="7"/>
      <c r="E32" s="7"/>
      <c r="F32" s="7"/>
      <c r="G32" s="7"/>
      <c r="H32" s="8">
        <f>IF(COUNTA(B32:G32)=0,"",G32-D32)</f>
      </c>
      <c r="I32" s="9">
        <f>IF(OR(COUNTA(B32:G32)=0,D32=0),"",E32/D32)</f>
      </c>
      <c r="J32" s="9">
        <f>IF(OR(COUNTA(B32:G32)=0,D32=0),"",F32/D32)</f>
      </c>
      <c r="K32" s="8">
        <f>IF(COUNTA(B32:G32)=0,"",D32-E32)</f>
      </c>
      <c r="L32" s="6" t="s">
        <v>17</v>
      </c>
      <c r="M32" s="10">
        <f>IF(COUNTA(B32:G32)=0,"",IF(F32&gt;E32,"Spent is more than committed",IF(E32&gt;D32,"Committed is more than budget","")))</f>
      </c>
    </row>
    <row r="33" spans="2:13" x14ac:dyDescent="0.25">
      <c r="B33" s="6" t="s">
        <v>17</v>
      </c>
      <c r="C33" s="6" t="s">
        <v>17</v>
      </c>
      <c r="D33" s="7"/>
      <c r="E33" s="7"/>
      <c r="F33" s="7"/>
      <c r="G33" s="7"/>
      <c r="H33" s="8">
        <f>IF(COUNTA(B33:G33)=0,"",G33-D33)</f>
      </c>
      <c r="I33" s="9">
        <f>IF(OR(COUNTA(B33:G33)=0,D33=0),"",E33/D33)</f>
      </c>
      <c r="J33" s="9">
        <f>IF(OR(COUNTA(B33:G33)=0,D33=0),"",F33/D33)</f>
      </c>
      <c r="K33" s="8">
        <f>IF(COUNTA(B33:G33)=0,"",D33-E33)</f>
      </c>
      <c r="L33" s="6" t="s">
        <v>17</v>
      </c>
      <c r="M33" s="10">
        <f>IF(COUNTA(B33:G33)=0,"",IF(F33&gt;E33,"Spent is more than committed",IF(E33&gt;D33,"Committed is more than budget","")))</f>
      </c>
    </row>
    <row r="34" spans="2:13" x14ac:dyDescent="0.25">
      <c r="B34" s="6" t="s">
        <v>17</v>
      </c>
      <c r="C34" s="6" t="s">
        <v>17</v>
      </c>
      <c r="D34" s="7"/>
      <c r="E34" s="7"/>
      <c r="F34" s="7"/>
      <c r="G34" s="7"/>
      <c r="H34" s="8">
        <f>IF(COUNTA(B34:G34)=0,"",G34-D34)</f>
      </c>
      <c r="I34" s="9">
        <f>IF(OR(COUNTA(B34:G34)=0,D34=0),"",E34/D34)</f>
      </c>
      <c r="J34" s="9">
        <f>IF(OR(COUNTA(B34:G34)=0,D34=0),"",F34/D34)</f>
      </c>
      <c r="K34" s="8">
        <f>IF(COUNTA(B34:G34)=0,"",D34-E34)</f>
      </c>
      <c r="L34" s="6" t="s">
        <v>17</v>
      </c>
      <c r="M34" s="10">
        <f>IF(COUNTA(B34:G34)=0,"",IF(F34&gt;E34,"Spent is more than committed",IF(E34&gt;D34,"Committed is more than budget","")))</f>
      </c>
    </row>
    <row r="35" spans="2:13" x14ac:dyDescent="0.25">
      <c r="B35" s="11" t="s">
        <v>40</v>
      </c>
      <c r="C35" s="12"/>
      <c r="D35" s="13">
        <f>SUM(D7:D34)</f>
      </c>
      <c r="E35" s="13">
        <f>SUM(E7:E34)</f>
      </c>
      <c r="F35" s="13">
        <f>SUM(F7:F34)</f>
      </c>
      <c r="G35" s="13">
        <f>SUM(G7:G34)</f>
      </c>
      <c r="H35" s="13">
        <f>G35-D35</f>
      </c>
      <c r="I35" s="14">
        <f>IF(D35=0,"",E35/D35)</f>
      </c>
      <c r="J35" s="14">
        <f>IF(D35=0,"",F35/D35)</f>
      </c>
      <c r="K35" s="13">
        <f>D35-E35</f>
      </c>
      <c r="L35" s="12"/>
      <c r="M35" s="12"/>
    </row>
    <row r="37" spans="2:2" x14ac:dyDescent="0.25">
      <c r="B37" s="15" t="s">
        <v>41</v>
      </c>
    </row>
    <row r="38" spans="2:4" x14ac:dyDescent="0.25">
      <c r="B38" s="16" t="s">
        <v>5</v>
      </c>
      <c r="D38" s="17">
        <f>D35</f>
      </c>
    </row>
    <row r="39" spans="2:4" x14ac:dyDescent="0.25">
      <c r="B39" s="16" t="s">
        <v>42</v>
      </c>
      <c r="D39" s="17">
        <f>E35</f>
      </c>
    </row>
    <row r="40" spans="2:4" x14ac:dyDescent="0.25">
      <c r="B40" s="16" t="s">
        <v>7</v>
      </c>
      <c r="D40" s="17">
        <f>F35</f>
      </c>
    </row>
    <row r="41" spans="2:4" x14ac:dyDescent="0.25">
      <c r="B41" s="16" t="s">
        <v>43</v>
      </c>
      <c r="D41" s="17">
        <f>G35</f>
      </c>
    </row>
    <row r="42" spans="2:4" x14ac:dyDescent="0.25">
      <c r="B42" s="16" t="s">
        <v>44</v>
      </c>
      <c r="D42" s="17">
        <f>H35</f>
      </c>
    </row>
    <row r="43" spans="2:4" x14ac:dyDescent="0.25">
      <c r="B43" s="16" t="s">
        <v>45</v>
      </c>
      <c r="D43" s="17">
        <f>SUMIF(L7:L34,"yes",D7:D34)-SUMIF(L7:L34,"yes",E7:E34)</f>
      </c>
    </row>
  </sheetData>
  <conditionalFormatting sqref="H7:H35">
    <cfRule type="cellIs" dxfId="0" priority="1" operator="greaterThan">
      <formula>0</formula>
    </cfRule>
    <cfRule type="cellIs" dxfId="1" priority="2" operator="lessThan">
      <formula>0</formula>
    </cfRule>
  </conditionalFormatting>
  <dataValidations count="2">
    <dataValidation type="list" allowBlank="1" sqref="L10:L34">
      <formula1>"yes,"</formula1>
    </dataValidation>
    <dataValidation type="list" allowBlank="1" sqref="L7:L34">
      <formula1>"yes,"</formula1>
    </dataValidation>
  </dataValidations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Construction budget template for real estate developers</dc:title>
  <dc:subject>Construction budget template for real estate developers</dc:subject>
  <dc:description/>
  <cp:keywords/>
  <cp:category/>
  <cp:lastModifiedBy>Unknown</cp:lastModifiedBy>
  <dcterms:created xsi:type="dcterms:W3CDTF">2026-10-19T00:00:00Z</dcterms:created>
  <dcterms:modified xsi:type="dcterms:W3CDTF">2026-10-19T00:00:00Z</dcterms:modified>
</cp:coreProperties>
</file>